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vid-user\Desktop\"/>
    </mc:Choice>
  </mc:AlternateContent>
  <xr:revisionPtr revIDLastSave="0" documentId="8_{4B5E24A2-1350-47F3-BEDB-807DAC462F51}" xr6:coauthVersionLast="41" xr6:coauthVersionMax="41" xr10:uidLastSave="{00000000-0000-0000-0000-000000000000}"/>
  <bookViews>
    <workbookView xWindow="-120" yWindow="-120" windowWidth="29040" windowHeight="15840" tabRatio="936" xr2:uid="{00000000-000D-0000-FFFF-FFFF00000000}"/>
  </bookViews>
  <sheets>
    <sheet name="CAZUELA DE AVE" sheetId="6" r:id="rId1"/>
    <sheet name="CARBONADA" sheetId="4" r:id="rId2"/>
    <sheet name="GUISO GARBANZOS" sheetId="1" r:id="rId3"/>
    <sheet name="POLLO ARVEJADO" sheetId="2" r:id="rId4"/>
    <sheet name="CHARQUICAN CON HUEVO" sheetId="3" r:id="rId5"/>
    <sheet name="POROTOS CON MOTE" sheetId="5" r:id="rId6"/>
  </sheet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6" l="1"/>
  <c r="C8" i="6"/>
  <c r="C11" i="6"/>
  <c r="C14" i="6"/>
  <c r="C17" i="6"/>
  <c r="C20" i="6"/>
  <c r="D20" i="6"/>
  <c r="C16" i="3"/>
  <c r="C11" i="3"/>
  <c r="C17" i="3"/>
  <c r="C18" i="3"/>
  <c r="C19" i="3"/>
  <c r="C20" i="3"/>
  <c r="C21" i="3"/>
  <c r="C22" i="3"/>
  <c r="C24" i="3"/>
  <c r="D24" i="3"/>
  <c r="C12" i="4"/>
  <c r="C7" i="4"/>
  <c r="C8" i="4"/>
  <c r="C9" i="4"/>
  <c r="C10" i="4"/>
  <c r="C11" i="4"/>
  <c r="C13" i="4"/>
  <c r="C14" i="4"/>
  <c r="C15" i="4"/>
  <c r="C16" i="4"/>
  <c r="C17" i="4"/>
  <c r="C18" i="4"/>
  <c r="C21" i="4"/>
  <c r="C23" i="4"/>
  <c r="D23" i="4"/>
  <c r="C10" i="1"/>
  <c r="C13" i="1"/>
  <c r="C17" i="1"/>
  <c r="C19" i="1"/>
  <c r="C20" i="1"/>
  <c r="C21" i="1"/>
  <c r="C22" i="1"/>
  <c r="D22" i="1"/>
  <c r="C12" i="5"/>
  <c r="C11" i="5"/>
  <c r="C18" i="5"/>
  <c r="C21" i="5"/>
  <c r="D21" i="5"/>
  <c r="C10" i="2"/>
  <c r="C11" i="2"/>
  <c r="C13" i="2"/>
  <c r="C14" i="2"/>
  <c r="C15" i="2"/>
  <c r="C17" i="2"/>
  <c r="C21" i="2"/>
  <c r="D21" i="2"/>
</calcChain>
</file>

<file path=xl/sharedStrings.xml><?xml version="1.0" encoding="utf-8"?>
<sst xmlns="http://schemas.openxmlformats.org/spreadsheetml/2006/main" count="171" uniqueCount="126">
  <si>
    <t>Nombre:</t>
  </si>
  <si>
    <t>GUISO DE GARBANZOS ATOMATADO</t>
  </si>
  <si>
    <t xml:space="preserve">Porciones: </t>
  </si>
  <si>
    <t xml:space="preserve">Tiempo de preparación:  </t>
  </si>
  <si>
    <t>55 minutos</t>
  </si>
  <si>
    <t xml:space="preserve">Dificultad: </t>
  </si>
  <si>
    <t>Baja</t>
  </si>
  <si>
    <t xml:space="preserve">Ingredientes: </t>
  </si>
  <si>
    <t>2 tazas (400 g) de garbanzos</t>
  </si>
  <si>
    <t>4 tazas de agua</t>
  </si>
  <si>
    <t>1 hoja de laurel</t>
  </si>
  <si>
    <t>1 cebolla picada (60 g) en cubitos</t>
  </si>
  <si>
    <t>1 diente de ajo</t>
  </si>
  <si>
    <t>1 zanahoria cortada (100 g) en cuadritos</t>
  </si>
  <si>
    <t>1/2 taza de salsa de tomates (100 g)</t>
  </si>
  <si>
    <t>2 cdas de aceite de oliva (20 ml)</t>
  </si>
  <si>
    <t>Sal y pimienta a gusto</t>
  </si>
  <si>
    <t xml:space="preserve">Preparación: </t>
  </si>
  <si>
    <t>2.      En una sartén a fuego fuerte, saltear los tomates, la cebolla, el pimentón, el ajo y la zanahoria.  Dejar cocinar por 5 minutos.</t>
  </si>
  <si>
    <t xml:space="preserve">3.      Luego, verter la elaboración sobre los garbanzos, bajar al mínimo el calor y agregar los zapallitos italianos, el merquen y la salsa de tomates. Dejar cocinar hasta que los garbanzos estén suaves, de 30 a 40 minutos. </t>
  </si>
  <si>
    <t xml:space="preserve">4.      Finalmente agregar el aceite de oliva y salpimentar a gusto. </t>
  </si>
  <si>
    <t>-</t>
  </si>
  <si>
    <t>VALOR POR PORCION</t>
  </si>
  <si>
    <t>VALOR POR RECETA</t>
  </si>
  <si>
    <t>1.      En un bowl, dejar remojando los garbanzos en el agua, con 1 hoja de laurel, de un día para otro. Luego, filtrar y poner a cocer en agua nueva a T° alta.</t>
  </si>
  <si>
    <t>POLLO ARVEJADO CON ARROZ</t>
  </si>
  <si>
    <t>60 minutos</t>
  </si>
  <si>
    <t>4 trutros largos de pollo</t>
  </si>
  <si>
    <t>3 cdas de aceite</t>
  </si>
  <si>
    <t>1 cebolla en corte pluma</t>
  </si>
  <si>
    <t>1 zanahoria grande cortada en rodajas</t>
  </si>
  <si>
    <t>2 tazas de arvejas</t>
  </si>
  <si>
    <t>1/2 taza de vino blanco</t>
  </si>
  <si>
    <t>1 diente de ajo picado finamente</t>
  </si>
  <si>
    <t>Arroz</t>
  </si>
  <si>
    <t>Orégano a gusto</t>
  </si>
  <si>
    <t>Sal y pimienta</t>
  </si>
  <si>
    <t>Preparación:</t>
  </si>
  <si>
    <t>1. Lavar bien las presas de pollo y secar.</t>
  </si>
  <si>
    <t>2. Calentar el aceite y freír la cebolla, junto con la zanahoria y ajo. Aliñar con sal, pimienta y laurel.</t>
  </si>
  <si>
    <t>3. Incorporar las presas de pollo y revolver hasta que estén doradas.</t>
  </si>
  <si>
    <t>4. Agregar el vino y una cantidad de agua que cubra las presas.</t>
  </si>
  <si>
    <t>5. Cocinar en olla tapada, por 30 minutos aproximadamente. Por último agregar las arvejas cocidas y dejar unos 5 minutos más.</t>
  </si>
  <si>
    <t>6. Servir acompañado de arroz blanco.</t>
  </si>
  <si>
    <t xml:space="preserve">CHARQUICÁN CON HUEVO </t>
  </si>
  <si>
    <t>Tiempo preparación:</t>
  </si>
  <si>
    <t>45 minutos</t>
  </si>
  <si>
    <t>Dificultad:</t>
  </si>
  <si>
    <t>Media</t>
  </si>
  <si>
    <t>3 cdtas de aceite</t>
  </si>
  <si>
    <t>1 cebolla chica</t>
  </si>
  <si>
    <t>1/2 cdta de ají color</t>
  </si>
  <si>
    <t xml:space="preserve">Sal a gusto </t>
  </si>
  <si>
    <t>1. En una olla a fuego alto, sofreír la cebolla con 1 cdta aceite, el ajo y el pimiento rojo. Añadir el ají de color y salpimentar. Dejar cocinar a fuego suave hasta que la cebolla esté transparente.</t>
  </si>
  <si>
    <t>2. Adicionar la carne y mantener.</t>
  </si>
  <si>
    <t>3. En una olla a fuego alto con abundante agua, cocer las papas por 15 a 20 minutos, retirar del calor, dejar enfriar, cortar en cubitos y conservar.</t>
  </si>
  <si>
    <t>4. En la olla con el sofrito, sumar las papas, el zapallo camote, las arvejas, los porotos verdes y el choclo, y dejar cocinar por 5 minutos para unificar.</t>
  </si>
  <si>
    <t>5. En una paila freír un huevo con aceite y disponer sobre el charquicán justo antes de servir.</t>
  </si>
  <si>
    <t>CARBONADA</t>
  </si>
  <si>
    <t>2 cdas de aceite de oliva</t>
  </si>
  <si>
    <t xml:space="preserve">200 g de posta negra picada en cubitos </t>
  </si>
  <si>
    <t xml:space="preserve">1/2 cdta de ají de color </t>
  </si>
  <si>
    <t>1/4 cdta de orégano</t>
  </si>
  <si>
    <t xml:space="preserve">2 papas peladas y cortadas en cubos </t>
  </si>
  <si>
    <t xml:space="preserve">1 zanahoria pelada y picada en cubitos </t>
  </si>
  <si>
    <t xml:space="preserve">2 calugas de caldo de carne reducidas en sodio </t>
  </si>
  <si>
    <t>4 tazas de agua hirviendo</t>
  </si>
  <si>
    <t xml:space="preserve">3 cdas de cilantro picado finamente </t>
  </si>
  <si>
    <t xml:space="preserve">Sal y pimienta a gusto </t>
  </si>
  <si>
    <t>Tiempo de preparación: 30 minutos</t>
  </si>
  <si>
    <t>1. Disponer una olla a fuego medio, calentar el aceite y agregar la carne, la cebolla, el ají color y el orégano, cocinar por 2 minutos.</t>
  </si>
  <si>
    <t xml:space="preserve">2. Añadir las papas, el zapallo, la zanahoria, los porotos verdes, las arvejitas, el choclo y el arroz. Mezclar bien. </t>
  </si>
  <si>
    <t xml:space="preserve">3. En forma paralela, disolver las calugas de carne reducidas en sodio, en el agua hirviendo e incorporar a la olla. Tapar y mantener a T° baja </t>
  </si>
  <si>
    <t xml:space="preserve">por 20 a 25 minutos o hasta que las verduras estén cocidas. </t>
  </si>
  <si>
    <t xml:space="preserve">4. Verter la preparación en platos hondos, salpimentar a gusto, espolvorear con el cilantro y servir caliente. </t>
  </si>
  <si>
    <t>POROTOS CON MOTE</t>
  </si>
  <si>
    <t>1 1/2 hora + 1 noche de remojo</t>
  </si>
  <si>
    <t xml:space="preserve">1 cebolla </t>
  </si>
  <si>
    <t xml:space="preserve">1 cdta de ají color </t>
  </si>
  <si>
    <t xml:space="preserve">1 cdta de merkén </t>
  </si>
  <si>
    <t xml:space="preserve">1 taza de mote cocido </t>
  </si>
  <si>
    <t>1/2 caluga de verduras (disuelto en 1/2 taza de agua hirviendo)</t>
  </si>
  <si>
    <t>2. En una sartén a fuego alto, hacer un sofrito con el aceite, el ajo, la cebolla, sal, el ají de color y el merkén. Salpimentar.</t>
  </si>
  <si>
    <t>3. Incorporar los porotos, el zapallo, bajar el fuego y cocinar po 40 minutos.</t>
  </si>
  <si>
    <t>4. Agregar el mote cocido, el caldo, salpimentar y mantener por 20 minutos más. Retirar y servir.</t>
  </si>
  <si>
    <t>5 papas pequeñas</t>
  </si>
  <si>
    <t>4 huevos</t>
  </si>
  <si>
    <t>1/2 (100 g) pimentón rojo</t>
  </si>
  <si>
    <t>1/2 taza (70g) de zapallo cocido</t>
  </si>
  <si>
    <t>1/2 taza (65 g) de arvejas cocidas</t>
  </si>
  <si>
    <t>1/2 taza (50 g) de porotos verdes cocidos</t>
  </si>
  <si>
    <t xml:space="preserve">1/2 taza (80 g) de choclo cocido </t>
  </si>
  <si>
    <t xml:space="preserve">1/4 taza (20 g) cebolla picada finamente </t>
  </si>
  <si>
    <t xml:space="preserve">2 tazas (280 g) de zapallo cortado en cubos </t>
  </si>
  <si>
    <t xml:space="preserve">2 tazas (200 g) de porotos verdes cortados en tiritas </t>
  </si>
  <si>
    <t>1 taza (130 g) de arvejitas</t>
  </si>
  <si>
    <t xml:space="preserve">1 taza (160 g) de choclo desgranado </t>
  </si>
  <si>
    <t>1/4 taza (40 g) de arroz</t>
  </si>
  <si>
    <t>2 tazas (400 g) de porotos tórtola o español</t>
  </si>
  <si>
    <t>2 cdtas (10 ml) de aceite</t>
  </si>
  <si>
    <t xml:space="preserve">1/2 taza (70 g) de zapallo </t>
  </si>
  <si>
    <t xml:space="preserve">1. Remojar los porotos en un bowl con abundante agua de un día para otro. </t>
  </si>
  <si>
    <t>3 tomates (360 g) trozados</t>
  </si>
  <si>
    <t>1/2 pimentón rojo (60 g) mediano picado en cuadritos</t>
  </si>
  <si>
    <t>1/2 zapallito italiano mediano (200 g)</t>
  </si>
  <si>
    <t xml:space="preserve">6 trutros de pollo </t>
  </si>
  <si>
    <t>1 cebolla cortada en juliana</t>
  </si>
  <si>
    <t xml:space="preserve">2 lts de caldo de verduras (ver nota) </t>
  </si>
  <si>
    <t>Comino a gusto</t>
  </si>
  <si>
    <t xml:space="preserve">Orégano a gusto </t>
  </si>
  <si>
    <t>1/2 kg de zapallo cortado en 6 trozos</t>
  </si>
  <si>
    <t xml:space="preserve">1 taza de porotos verdes </t>
  </si>
  <si>
    <t>Alta</t>
  </si>
  <si>
    <t xml:space="preserve">Tiempo de preparación: 1 hora </t>
  </si>
  <si>
    <t xml:space="preserve">1. En una olla a fuego alto, disponer el aceite y una vez que adquiera T°, saltear las presas de pollo por 5 a 8 minutos. Agregar </t>
  </si>
  <si>
    <t xml:space="preserve">la cebolla, los ajos y dejar unos minutos para que se impregnen de sabor. </t>
  </si>
  <si>
    <t xml:space="preserve">2. Añadir el caldo de verduras y condimentar con el comino, el orégano, la sal y la pimienta. Dejar hervir por 15 minutos aprox. </t>
  </si>
  <si>
    <t xml:space="preserve">Nota: el caldo de carne se hace disolviendo 4 calugas de verduras reducidas en sodio caldo en 2 lts de agua hirviendo. </t>
  </si>
  <si>
    <t>3 cdtas (15 ml) de aceite</t>
  </si>
  <si>
    <t>1 diente de ajo picados finamente</t>
  </si>
  <si>
    <t>2 choclos cortados en mitades</t>
  </si>
  <si>
    <t>4 papas medianas (600 g) peladas</t>
  </si>
  <si>
    <t>0,4 kg de asiento</t>
  </si>
  <si>
    <t>CAZUELA DE AVE</t>
  </si>
  <si>
    <t xml:space="preserve">3. Incorporar las papas, tapar y hervir por otros 15 minutos. Sumar el zapallo, los porotos verdes y los choclos y mantener por 5 minuto más.  </t>
  </si>
  <si>
    <t>4. Servir en los pocillos, procurando que cada plato tenga 1 presa de pollo. 1 trozo de choclo y uno de zapallo. Terminar decorando con cilantro y servir.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</si>
</sst>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_-[$$-409]* #,##0.00_ ;_-[$$-409]* \-#,##0.00\ ;_-[$$-409]* &quot;-&quot;??_ ;_-@_ "/>
  </numFmts>
  <fonts count="38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1"/>
      <name val="Calibri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</font>
    <font>
      <sz val="12"/>
      <color rgb="FFFF0000"/>
      <name val="Calibri"/>
      <family val="2"/>
      <scheme val="minor"/>
    </font>
    <font>
      <sz val="12"/>
      <color rgb="FF000000"/>
      <name val="Calibri"/>
    </font>
    <font>
      <sz val="12"/>
      <color rgb="FF000000"/>
      <name val="Calibri"/>
      <family val="2"/>
      <scheme val="minor"/>
    </font>
    <font>
      <sz val="10"/>
      <color rgb="FF00000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Arial"/>
    </font>
    <font>
      <sz val="11"/>
      <color theme="1"/>
      <name val="Calibri"/>
      <family val="2"/>
      <scheme val="minor"/>
    </font>
    <font>
      <sz val="12"/>
      <color indexed="8"/>
      <name val="Helvetic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Calibri"/>
      <scheme val="minor"/>
    </font>
    <font>
      <b/>
      <sz val="11"/>
      <color indexed="8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42" fontId="2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21" borderId="1" applyNumberFormat="0" applyAlignment="0" applyProtection="0"/>
    <xf numFmtId="0" fontId="12" fillId="21" borderId="1" applyNumberFormat="0" applyAlignment="0" applyProtection="0"/>
    <xf numFmtId="0" fontId="13" fillId="22" borderId="2" applyNumberFormat="0" applyAlignment="0" applyProtection="0"/>
    <xf numFmtId="0" fontId="13" fillId="22" borderId="2" applyNumberFormat="0" applyAlignment="0" applyProtection="0"/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" applyNumberFormat="0" applyAlignment="0" applyProtection="0"/>
    <xf numFmtId="0" fontId="19" fillId="0" borderId="6" applyNumberFormat="0" applyFill="0" applyAlignment="0" applyProtection="0"/>
    <xf numFmtId="0" fontId="6" fillId="23" borderId="7" applyNumberFormat="0" applyFont="0" applyAlignment="0" applyProtection="0"/>
    <xf numFmtId="0" fontId="3" fillId="23" borderId="7" applyNumberFormat="0" applyFon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6" fillId="0" borderId="0" xfId="2" applyFont="1" applyAlignment="1">
      <alignment horizontal="left"/>
    </xf>
    <xf numFmtId="0" fontId="0" fillId="0" borderId="0" xfId="2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8" fillId="0" borderId="0" xfId="2" applyFont="1"/>
    <xf numFmtId="0" fontId="0" fillId="0" borderId="0" xfId="0" applyFont="1" applyAlignment="1"/>
    <xf numFmtId="0" fontId="26" fillId="0" borderId="0" xfId="51" applyFont="1"/>
    <xf numFmtId="0" fontId="27" fillId="0" borderId="0" xfId="51" applyFont="1"/>
    <xf numFmtId="0" fontId="25" fillId="0" borderId="0" xfId="51" applyFont="1" applyAlignment="1"/>
    <xf numFmtId="0" fontId="28" fillId="0" borderId="0" xfId="51" applyFont="1"/>
    <xf numFmtId="0" fontId="29" fillId="0" borderId="0" xfId="51" applyFont="1" applyAlignment="1">
      <alignment horizontal="left"/>
    </xf>
    <xf numFmtId="0" fontId="24" fillId="0" borderId="0" xfId="51" applyFont="1"/>
    <xf numFmtId="0" fontId="29" fillId="0" borderId="0" xfId="51" applyFont="1"/>
    <xf numFmtId="0" fontId="29" fillId="0" borderId="9" xfId="51" applyFont="1" applyBorder="1"/>
    <xf numFmtId="0" fontId="4" fillId="0" borderId="0" xfId="56" applyFont="1"/>
    <xf numFmtId="0" fontId="6" fillId="0" borderId="0" xfId="56"/>
    <xf numFmtId="0" fontId="6" fillId="0" borderId="0" xfId="56" applyFont="1" applyAlignment="1">
      <alignment horizontal="left"/>
    </xf>
    <xf numFmtId="0" fontId="6" fillId="0" borderId="0" xfId="56" applyFont="1"/>
    <xf numFmtId="0" fontId="32" fillId="0" borderId="0" xfId="56" applyFont="1" applyAlignment="1"/>
    <xf numFmtId="0" fontId="4" fillId="0" borderId="0" xfId="67" applyFont="1"/>
    <xf numFmtId="0" fontId="3" fillId="0" borderId="0" xfId="67"/>
    <xf numFmtId="0" fontId="3" fillId="0" borderId="0" xfId="67" applyAlignment="1">
      <alignment horizontal="left"/>
    </xf>
    <xf numFmtId="0" fontId="6" fillId="0" borderId="0" xfId="67" applyFont="1"/>
    <xf numFmtId="0" fontId="0" fillId="0" borderId="0" xfId="56" applyFont="1"/>
    <xf numFmtId="0" fontId="0" fillId="0" borderId="0" xfId="56" applyFont="1" applyAlignment="1">
      <alignment horizontal="left"/>
    </xf>
    <xf numFmtId="0" fontId="35" fillId="2" borderId="9" xfId="51" applyFont="1" applyFill="1" applyBorder="1"/>
    <xf numFmtId="42" fontId="35" fillId="2" borderId="9" xfId="1" applyFont="1" applyFill="1" applyBorder="1"/>
    <xf numFmtId="42" fontId="4" fillId="2" borderId="9" xfId="1" applyFont="1" applyFill="1" applyBorder="1" applyAlignment="1">
      <alignment horizontal="center"/>
    </xf>
    <xf numFmtId="42" fontId="6" fillId="2" borderId="9" xfId="1" applyFont="1" applyFill="1" applyBorder="1" applyAlignment="1">
      <alignment horizontal="right"/>
    </xf>
    <xf numFmtId="42" fontId="35" fillId="2" borderId="9" xfId="1" applyFont="1" applyFill="1" applyBorder="1" applyAlignment="1">
      <alignment horizontal="left"/>
    </xf>
    <xf numFmtId="42" fontId="4" fillId="2" borderId="9" xfId="1" applyFont="1" applyFill="1" applyBorder="1" applyAlignment="1">
      <alignment horizontal="left"/>
    </xf>
    <xf numFmtId="42" fontId="6" fillId="2" borderId="9" xfId="1" applyFont="1" applyFill="1" applyBorder="1" applyAlignment="1">
      <alignment horizontal="left"/>
    </xf>
    <xf numFmtId="0" fontId="36" fillId="2" borderId="9" xfId="51" applyFont="1" applyFill="1" applyBorder="1" applyAlignment="1">
      <alignment horizontal="center"/>
    </xf>
    <xf numFmtId="0" fontId="36" fillId="2" borderId="9" xfId="51" applyFont="1" applyFill="1" applyBorder="1"/>
    <xf numFmtId="42" fontId="4" fillId="2" borderId="9" xfId="1" applyFont="1" applyFill="1" applyBorder="1" applyAlignment="1">
      <alignment horizontal="right"/>
    </xf>
    <xf numFmtId="0" fontId="23" fillId="2" borderId="9" xfId="2" applyFont="1" applyFill="1" applyBorder="1" applyAlignment="1">
      <alignment horizontal="center"/>
    </xf>
    <xf numFmtId="0" fontId="23" fillId="2" borderId="9" xfId="2" applyFont="1" applyFill="1" applyBorder="1"/>
    <xf numFmtId="42" fontId="5" fillId="2" borderId="9" xfId="1" applyFont="1" applyFill="1" applyBorder="1" applyAlignment="1">
      <alignment horizontal="center"/>
    </xf>
    <xf numFmtId="0" fontId="5" fillId="2" borderId="9" xfId="2" applyFont="1" applyFill="1" applyBorder="1"/>
    <xf numFmtId="42" fontId="23" fillId="2" borderId="9" xfId="1" applyFont="1" applyFill="1" applyBorder="1" applyAlignment="1">
      <alignment horizontal="center"/>
    </xf>
    <xf numFmtId="42" fontId="23" fillId="2" borderId="9" xfId="1" applyFont="1" applyFill="1" applyBorder="1"/>
    <xf numFmtId="164" fontId="36" fillId="2" borderId="9" xfId="51" applyNumberFormat="1" applyFont="1" applyFill="1" applyBorder="1"/>
    <xf numFmtId="42" fontId="36" fillId="2" borderId="9" xfId="52" applyFont="1" applyFill="1" applyBorder="1"/>
    <xf numFmtId="0" fontId="0" fillId="0" borderId="0" xfId="67" applyFont="1"/>
    <xf numFmtId="42" fontId="0" fillId="2" borderId="9" xfId="1" applyFont="1" applyFill="1" applyBorder="1" applyAlignment="1">
      <alignment horizontal="left"/>
    </xf>
    <xf numFmtId="0" fontId="37" fillId="2" borderId="9" xfId="67" applyFont="1" applyFill="1" applyBorder="1" applyAlignment="1">
      <alignment horizontal="center"/>
    </xf>
    <xf numFmtId="1" fontId="3" fillId="2" borderId="9" xfId="67" applyNumberFormat="1" applyFill="1" applyBorder="1"/>
    <xf numFmtId="0" fontId="3" fillId="2" borderId="9" xfId="67" applyFill="1" applyBorder="1"/>
    <xf numFmtId="42" fontId="37" fillId="2" borderId="9" xfId="1" applyFont="1" applyFill="1" applyBorder="1" applyAlignment="1">
      <alignment horizontal="center"/>
    </xf>
    <xf numFmtId="42" fontId="3" fillId="2" borderId="9" xfId="1" applyFont="1" applyFill="1" applyBorder="1"/>
    <xf numFmtId="42" fontId="3" fillId="2" borderId="9" xfId="1" applyFont="1" applyFill="1" applyBorder="1" applyAlignment="1">
      <alignment horizontal="right"/>
    </xf>
    <xf numFmtId="42" fontId="6" fillId="2" borderId="9" xfId="1" applyFont="1" applyFill="1" applyBorder="1"/>
    <xf numFmtId="42" fontId="4" fillId="2" borderId="9" xfId="1" applyFont="1" applyFill="1" applyBorder="1"/>
    <xf numFmtId="42" fontId="37" fillId="2" borderId="9" xfId="1" applyFont="1" applyFill="1" applyBorder="1"/>
    <xf numFmtId="0" fontId="6" fillId="0" borderId="9" xfId="56" applyFont="1" applyBorder="1" applyAlignment="1">
      <alignment horizontal="left" vertical="justify" wrapText="1"/>
    </xf>
    <xf numFmtId="0" fontId="0" fillId="0" borderId="9" xfId="56" applyFont="1" applyBorder="1" applyAlignment="1">
      <alignment horizontal="left" vertical="justify" wrapText="1"/>
    </xf>
  </cellXfs>
  <cellStyles count="7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Buena" xfId="28" xr:uid="{00000000-0005-0000-0000-000019000000}"/>
    <cellStyle name="Calculation" xfId="29" xr:uid="{00000000-0005-0000-0000-00001A000000}"/>
    <cellStyle name="Cálculo" xfId="30" xr:uid="{00000000-0005-0000-0000-00001B000000}"/>
    <cellStyle name="Celda de comprobación" xfId="31" xr:uid="{00000000-0005-0000-0000-00001C000000}"/>
    <cellStyle name="Check Cell" xfId="32" xr:uid="{00000000-0005-0000-0000-00001D000000}"/>
    <cellStyle name="Explanatory Text" xfId="33" xr:uid="{00000000-0005-0000-0000-00001E000000}"/>
    <cellStyle name="Good" xfId="34" xr:uid="{00000000-0005-0000-0000-00001F000000}"/>
    <cellStyle name="Heading 1" xfId="35" xr:uid="{00000000-0005-0000-0000-000020000000}"/>
    <cellStyle name="Heading 2" xfId="36" xr:uid="{00000000-0005-0000-0000-000021000000}"/>
    <cellStyle name="Heading 3" xfId="37" xr:uid="{00000000-0005-0000-0000-000022000000}"/>
    <cellStyle name="Heading 4" xfId="38" xr:uid="{00000000-0005-0000-0000-000023000000}"/>
    <cellStyle name="Hipervínculo" xfId="68" builtinId="8" hidden="1"/>
    <cellStyle name="Hipervínculo 2" xfId="53" xr:uid="{00000000-0005-0000-0000-000025000000}"/>
    <cellStyle name="Hipervínculo visitado" xfId="69" builtinId="9" hidden="1"/>
    <cellStyle name="Input" xfId="39" xr:uid="{00000000-0005-0000-0000-000027000000}"/>
    <cellStyle name="Linked Cell" xfId="40" xr:uid="{00000000-0005-0000-0000-000028000000}"/>
    <cellStyle name="Moneda [0]" xfId="1" builtinId="7"/>
    <cellStyle name="Moneda [0] 2" xfId="52" xr:uid="{00000000-0005-0000-0000-00002A000000}"/>
    <cellStyle name="Normal" xfId="0" builtinId="0"/>
    <cellStyle name="Normal 2" xfId="54" xr:uid="{00000000-0005-0000-0000-00002C000000}"/>
    <cellStyle name="Normal 2 2" xfId="55" xr:uid="{00000000-0005-0000-0000-00002D000000}"/>
    <cellStyle name="Normal 2 3" xfId="56" xr:uid="{00000000-0005-0000-0000-00002E000000}"/>
    <cellStyle name="Normal 2 4" xfId="57" xr:uid="{00000000-0005-0000-0000-00002F000000}"/>
    <cellStyle name="Normal 3" xfId="51" xr:uid="{00000000-0005-0000-0000-000030000000}"/>
    <cellStyle name="Normal 4" xfId="58" xr:uid="{00000000-0005-0000-0000-000031000000}"/>
    <cellStyle name="Normal 4 2" xfId="59" xr:uid="{00000000-0005-0000-0000-000032000000}"/>
    <cellStyle name="Normal 5" xfId="60" xr:uid="{00000000-0005-0000-0000-000033000000}"/>
    <cellStyle name="Normal 5 2" xfId="61" xr:uid="{00000000-0005-0000-0000-000034000000}"/>
    <cellStyle name="Normal 5 3" xfId="62" xr:uid="{00000000-0005-0000-0000-000035000000}"/>
    <cellStyle name="Normal 6" xfId="63" xr:uid="{00000000-0005-0000-0000-000036000000}"/>
    <cellStyle name="Normal 7" xfId="64" xr:uid="{00000000-0005-0000-0000-000037000000}"/>
    <cellStyle name="Normal 8" xfId="65" xr:uid="{00000000-0005-0000-0000-000038000000}"/>
    <cellStyle name="Normal 9" xfId="66" xr:uid="{00000000-0005-0000-0000-000039000000}"/>
    <cellStyle name="Normal_Recetas come sano Lunes 06 de Mayo" xfId="2" xr:uid="{00000000-0005-0000-0000-00003A000000}"/>
    <cellStyle name="Normal_recetas NO ingresadas" xfId="67" xr:uid="{00000000-0005-0000-0000-00003B000000}"/>
    <cellStyle name="Notas" xfId="41" xr:uid="{00000000-0005-0000-0000-00003C000000}"/>
    <cellStyle name="Note" xfId="42" xr:uid="{00000000-0005-0000-0000-00003D000000}"/>
    <cellStyle name="Output" xfId="43" xr:uid="{00000000-0005-0000-0000-00003E000000}"/>
    <cellStyle name="Texto de advertencia" xfId="44" xr:uid="{00000000-0005-0000-0000-00003F000000}"/>
    <cellStyle name="Texto explicativo" xfId="45" xr:uid="{00000000-0005-0000-0000-000040000000}"/>
    <cellStyle name="Title" xfId="46" xr:uid="{00000000-0005-0000-0000-000041000000}"/>
    <cellStyle name="Título 1" xfId="47" xr:uid="{00000000-0005-0000-0000-000042000000}"/>
    <cellStyle name="Título 2" xfId="48" xr:uid="{00000000-0005-0000-0000-000043000000}"/>
    <cellStyle name="Título 3" xfId="49" xr:uid="{00000000-0005-0000-0000-000044000000}"/>
    <cellStyle name="Warning Text" xfId="50" xr:uid="{00000000-0005-0000-0000-00004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16757</xdr:rowOff>
    </xdr:from>
    <xdr:to>
      <xdr:col>9</xdr:col>
      <xdr:colOff>748944</xdr:colOff>
      <xdr:row>12</xdr:row>
      <xdr:rowOff>139701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94557"/>
          <a:ext cx="4216044" cy="2078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726208</xdr:colOff>
      <xdr:row>0</xdr:row>
      <xdr:rowOff>127000</xdr:rowOff>
    </xdr:from>
    <xdr:to>
      <xdr:col>10</xdr:col>
      <xdr:colOff>863599</xdr:colOff>
      <xdr:row>15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008" y="127000"/>
          <a:ext cx="4518891" cy="261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1</xdr:row>
      <xdr:rowOff>1362</xdr:rowOff>
    </xdr:from>
    <xdr:to>
      <xdr:col>8</xdr:col>
      <xdr:colOff>482600</xdr:colOff>
      <xdr:row>15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9400" y="191862"/>
          <a:ext cx="2870200" cy="28053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0</xdr:rowOff>
    </xdr:from>
    <xdr:to>
      <xdr:col>9</xdr:col>
      <xdr:colOff>469900</xdr:colOff>
      <xdr:row>13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5300" y="152400"/>
          <a:ext cx="3733800" cy="187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584200</xdr:colOff>
      <xdr:row>0</xdr:row>
      <xdr:rowOff>127000</xdr:rowOff>
    </xdr:from>
    <xdr:to>
      <xdr:col>11</xdr:col>
      <xdr:colOff>241300</xdr:colOff>
      <xdr:row>13</xdr:row>
      <xdr:rowOff>80345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127000"/>
          <a:ext cx="5435600" cy="193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C24" sqref="C24"/>
    </sheetView>
  </sheetViews>
  <sheetFormatPr baseColWidth="10" defaultColWidth="11.42578125" defaultRowHeight="15"/>
  <cols>
    <col min="1" max="1" width="11.42578125" style="25"/>
    <col min="2" max="2" width="32.42578125" style="25" customWidth="1"/>
    <col min="3" max="3" width="18.7109375" style="25" customWidth="1"/>
    <col min="4" max="4" width="18" style="25" customWidth="1"/>
    <col min="5" max="16384" width="11.42578125" style="25"/>
  </cols>
  <sheetData>
    <row r="1" spans="1:4">
      <c r="A1" s="24"/>
    </row>
    <row r="3" spans="1:4">
      <c r="A3" s="25" t="s">
        <v>0</v>
      </c>
      <c r="B3" s="24" t="s">
        <v>123</v>
      </c>
    </row>
    <row r="5" spans="1:4">
      <c r="A5" s="25" t="s">
        <v>2</v>
      </c>
      <c r="B5" s="26">
        <v>4</v>
      </c>
    </row>
    <row r="6" spans="1:4">
      <c r="C6" s="50" t="s">
        <v>23</v>
      </c>
      <c r="D6" s="50" t="s">
        <v>22</v>
      </c>
    </row>
    <row r="7" spans="1:4">
      <c r="A7" s="25" t="s">
        <v>7</v>
      </c>
      <c r="B7" s="48" t="s">
        <v>118</v>
      </c>
      <c r="C7" s="51">
        <f>1460/1000*15</f>
        <v>21.9</v>
      </c>
      <c r="D7" s="52"/>
    </row>
    <row r="8" spans="1:4">
      <c r="B8" s="27" t="s">
        <v>105</v>
      </c>
      <c r="C8" s="52">
        <f>2890/4</f>
        <v>722.5</v>
      </c>
      <c r="D8" s="52"/>
    </row>
    <row r="9" spans="1:4">
      <c r="B9" s="27" t="s">
        <v>106</v>
      </c>
      <c r="C9" s="52">
        <v>333</v>
      </c>
      <c r="D9" s="52"/>
    </row>
    <row r="10" spans="1:4">
      <c r="B10" s="48" t="s">
        <v>119</v>
      </c>
      <c r="C10" s="52">
        <v>397</v>
      </c>
      <c r="D10" s="52"/>
    </row>
    <row r="11" spans="1:4">
      <c r="B11" s="27" t="s">
        <v>107</v>
      </c>
      <c r="C11" s="51">
        <f>899/12*4</f>
        <v>299.66666666666669</v>
      </c>
      <c r="D11" s="52"/>
    </row>
    <row r="12" spans="1:4">
      <c r="B12" s="27" t="s">
        <v>108</v>
      </c>
      <c r="C12" s="52">
        <v>1</v>
      </c>
      <c r="D12" s="52"/>
    </row>
    <row r="13" spans="1:4">
      <c r="B13" s="27" t="s">
        <v>109</v>
      </c>
      <c r="C13" s="52">
        <v>1</v>
      </c>
      <c r="D13" s="52"/>
    </row>
    <row r="14" spans="1:4">
      <c r="B14" s="48" t="s">
        <v>121</v>
      </c>
      <c r="C14" s="52">
        <f>1098/1000*600</f>
        <v>658.80000000000007</v>
      </c>
      <c r="D14" s="52"/>
    </row>
    <row r="15" spans="1:4">
      <c r="B15" s="48" t="s">
        <v>110</v>
      </c>
      <c r="C15" s="52">
        <v>2199</v>
      </c>
      <c r="D15" s="52"/>
    </row>
    <row r="16" spans="1:4">
      <c r="B16" s="27" t="s">
        <v>111</v>
      </c>
      <c r="C16" s="52">
        <v>400</v>
      </c>
      <c r="D16" s="52"/>
    </row>
    <row r="17" spans="1:4">
      <c r="B17" s="48" t="s">
        <v>120</v>
      </c>
      <c r="C17" s="51">
        <f>3299/4*2</f>
        <v>1649.5</v>
      </c>
      <c r="D17" s="52"/>
    </row>
    <row r="18" spans="1:4">
      <c r="B18" s="27" t="s">
        <v>67</v>
      </c>
      <c r="C18" s="52">
        <v>60</v>
      </c>
      <c r="D18" s="52"/>
    </row>
    <row r="19" spans="1:4">
      <c r="B19" s="27" t="s">
        <v>68</v>
      </c>
      <c r="C19" s="52">
        <v>3</v>
      </c>
      <c r="D19" s="52"/>
    </row>
    <row r="20" spans="1:4">
      <c r="B20" s="27"/>
      <c r="C20" s="58">
        <f>+SUM(C7:C19)</f>
        <v>6746.3666666666668</v>
      </c>
      <c r="D20" s="58">
        <f>+C20/B5</f>
        <v>1686.5916666666667</v>
      </c>
    </row>
    <row r="21" spans="1:4">
      <c r="B21" s="27"/>
    </row>
    <row r="22" spans="1:4">
      <c r="B22" s="27"/>
    </row>
    <row r="23" spans="1:4">
      <c r="A23" s="27" t="s">
        <v>5</v>
      </c>
      <c r="B23" s="27" t="s">
        <v>112</v>
      </c>
    </row>
    <row r="24" spans="1:4">
      <c r="A24" s="27"/>
      <c r="B24" s="27"/>
    </row>
    <row r="25" spans="1:4">
      <c r="A25" s="27" t="s">
        <v>113</v>
      </c>
      <c r="B25" s="27"/>
    </row>
    <row r="26" spans="1:4">
      <c r="A26" s="27"/>
      <c r="B26" s="27"/>
    </row>
    <row r="27" spans="1:4">
      <c r="A27" s="27" t="s">
        <v>17</v>
      </c>
      <c r="B27" s="27" t="s">
        <v>114</v>
      </c>
    </row>
    <row r="28" spans="1:4">
      <c r="A28" s="27"/>
      <c r="B28" s="27" t="s">
        <v>115</v>
      </c>
    </row>
    <row r="29" spans="1:4">
      <c r="A29" s="27"/>
      <c r="B29" s="27" t="s">
        <v>116</v>
      </c>
    </row>
    <row r="30" spans="1:4">
      <c r="A30" s="27"/>
      <c r="B30" s="48" t="s">
        <v>124</v>
      </c>
    </row>
    <row r="31" spans="1:4">
      <c r="B31" s="48" t="s">
        <v>125</v>
      </c>
    </row>
    <row r="32" spans="1:4">
      <c r="B32" s="27" t="s">
        <v>117</v>
      </c>
    </row>
    <row r="33" spans="2:2">
      <c r="B33" s="2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workbookViewId="0">
      <selection activeCell="C21" sqref="C21"/>
    </sheetView>
  </sheetViews>
  <sheetFormatPr baseColWidth="10" defaultColWidth="11.42578125" defaultRowHeight="15"/>
  <cols>
    <col min="1" max="1" width="11.42578125" style="25"/>
    <col min="2" max="2" width="41.140625" style="25" customWidth="1"/>
    <col min="3" max="3" width="17.42578125" style="25" customWidth="1"/>
    <col min="4" max="4" width="19" style="25" customWidth="1"/>
    <col min="5" max="16384" width="11.42578125" style="25"/>
  </cols>
  <sheetData>
    <row r="1" spans="1:4">
      <c r="A1" s="24"/>
    </row>
    <row r="3" spans="1:4">
      <c r="A3" s="25" t="s">
        <v>0</v>
      </c>
      <c r="B3" s="24" t="s">
        <v>58</v>
      </c>
    </row>
    <row r="5" spans="1:4">
      <c r="A5" s="25" t="s">
        <v>2</v>
      </c>
      <c r="B5" s="26">
        <v>4</v>
      </c>
    </row>
    <row r="6" spans="1:4">
      <c r="C6" s="53" t="s">
        <v>23</v>
      </c>
      <c r="D6" s="53" t="s">
        <v>22</v>
      </c>
    </row>
    <row r="7" spans="1:4">
      <c r="A7" s="25" t="s">
        <v>7</v>
      </c>
      <c r="B7" s="27" t="s">
        <v>59</v>
      </c>
      <c r="C7" s="54">
        <f>6498/1000*20</f>
        <v>129.96</v>
      </c>
      <c r="D7" s="54"/>
    </row>
    <row r="8" spans="1:4">
      <c r="B8" s="27" t="s">
        <v>60</v>
      </c>
      <c r="C8" s="54">
        <f>6290/1000*200</f>
        <v>1258</v>
      </c>
      <c r="D8" s="54"/>
    </row>
    <row r="9" spans="1:4">
      <c r="B9" s="48" t="s">
        <v>92</v>
      </c>
      <c r="C9" s="54">
        <f>333/4</f>
        <v>83.25</v>
      </c>
      <c r="D9" s="54"/>
    </row>
    <row r="10" spans="1:4">
      <c r="B10" s="27" t="s">
        <v>61</v>
      </c>
      <c r="C10" s="54">
        <f>189/15</f>
        <v>12.6</v>
      </c>
      <c r="D10" s="54"/>
    </row>
    <row r="11" spans="1:4">
      <c r="B11" s="27" t="s">
        <v>62</v>
      </c>
      <c r="C11" s="54">
        <f>619/50</f>
        <v>12.38</v>
      </c>
      <c r="D11" s="54"/>
    </row>
    <row r="12" spans="1:4">
      <c r="B12" s="27" t="s">
        <v>63</v>
      </c>
      <c r="C12" s="54">
        <f>1098/1000*300</f>
        <v>329.40000000000003</v>
      </c>
      <c r="D12" s="54"/>
    </row>
    <row r="13" spans="1:4">
      <c r="B13" s="48" t="s">
        <v>93</v>
      </c>
      <c r="C13" s="54">
        <f>1099/350*280</f>
        <v>879.2</v>
      </c>
      <c r="D13" s="54"/>
    </row>
    <row r="14" spans="1:4">
      <c r="B14" s="27" t="s">
        <v>64</v>
      </c>
      <c r="C14" s="54">
        <f>690/5</f>
        <v>138</v>
      </c>
      <c r="D14" s="54"/>
    </row>
    <row r="15" spans="1:4">
      <c r="B15" s="48" t="s">
        <v>94</v>
      </c>
      <c r="C15" s="54">
        <f>1399/350*200</f>
        <v>799.42857142857144</v>
      </c>
      <c r="D15" s="54"/>
    </row>
    <row r="16" spans="1:4">
      <c r="B16" s="48" t="s">
        <v>95</v>
      </c>
      <c r="C16" s="54">
        <f>1499/500*130</f>
        <v>389.74</v>
      </c>
      <c r="D16" s="54"/>
    </row>
    <row r="17" spans="1:4">
      <c r="B17" s="48" t="s">
        <v>96</v>
      </c>
      <c r="C17" s="54">
        <f>232*2</f>
        <v>464</v>
      </c>
      <c r="D17" s="54"/>
    </row>
    <row r="18" spans="1:4">
      <c r="B18" s="27" t="s">
        <v>65</v>
      </c>
      <c r="C18" s="54">
        <f>98.75*2</f>
        <v>197.5</v>
      </c>
      <c r="D18" s="54"/>
    </row>
    <row r="19" spans="1:4">
      <c r="B19" s="27" t="s">
        <v>66</v>
      </c>
      <c r="C19" s="55" t="s">
        <v>21</v>
      </c>
      <c r="D19" s="54"/>
    </row>
    <row r="20" spans="1:4">
      <c r="B20" s="48" t="s">
        <v>97</v>
      </c>
      <c r="C20" s="54">
        <v>36</v>
      </c>
      <c r="D20" s="54"/>
    </row>
    <row r="21" spans="1:4">
      <c r="B21" s="27" t="s">
        <v>67</v>
      </c>
      <c r="C21" s="54">
        <f>1199/60*3</f>
        <v>59.95</v>
      </c>
      <c r="D21" s="54"/>
    </row>
    <row r="22" spans="1:4">
      <c r="B22" s="27" t="s">
        <v>68</v>
      </c>
      <c r="C22" s="54">
        <v>3</v>
      </c>
      <c r="D22" s="54"/>
    </row>
    <row r="23" spans="1:4">
      <c r="B23" s="27"/>
      <c r="C23" s="58">
        <f>+SUM(C7:C22)</f>
        <v>4792.4085714285711</v>
      </c>
      <c r="D23" s="58">
        <f>+C23/B5</f>
        <v>1198.1021428571428</v>
      </c>
    </row>
    <row r="24" spans="1:4">
      <c r="A24" s="27" t="s">
        <v>5</v>
      </c>
      <c r="B24" s="27" t="s">
        <v>48</v>
      </c>
    </row>
    <row r="25" spans="1:4">
      <c r="A25" s="27"/>
      <c r="B25" s="27"/>
    </row>
    <row r="26" spans="1:4">
      <c r="A26" s="27" t="s">
        <v>69</v>
      </c>
      <c r="B26" s="27"/>
    </row>
    <row r="27" spans="1:4">
      <c r="A27" s="27"/>
      <c r="B27" s="27"/>
    </row>
    <row r="28" spans="1:4">
      <c r="A28" s="27" t="s">
        <v>17</v>
      </c>
      <c r="B28" s="27" t="s">
        <v>70</v>
      </c>
    </row>
    <row r="29" spans="1:4">
      <c r="A29" s="27"/>
      <c r="B29" s="27" t="s">
        <v>71</v>
      </c>
    </row>
    <row r="30" spans="1:4">
      <c r="A30" s="27"/>
      <c r="B30" s="27" t="s">
        <v>72</v>
      </c>
    </row>
    <row r="31" spans="1:4">
      <c r="A31" s="27"/>
      <c r="B31" s="27" t="s">
        <v>73</v>
      </c>
    </row>
    <row r="32" spans="1:4">
      <c r="B32" s="27" t="s">
        <v>74</v>
      </c>
    </row>
    <row r="33" spans="2:2">
      <c r="B33" s="27"/>
    </row>
    <row r="34" spans="2:2">
      <c r="B34" s="2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0"/>
  <sheetViews>
    <sheetView workbookViewId="0">
      <selection activeCell="C16" sqref="C16"/>
    </sheetView>
  </sheetViews>
  <sheetFormatPr baseColWidth="10" defaultColWidth="11.42578125" defaultRowHeight="12.75"/>
  <cols>
    <col min="1" max="1" width="22.7109375" style="2" bestFit="1" customWidth="1"/>
    <col min="2" max="2" width="41.42578125" style="2" customWidth="1"/>
    <col min="3" max="3" width="18.7109375" style="2" customWidth="1"/>
    <col min="4" max="4" width="19.140625" style="2" bestFit="1" customWidth="1"/>
    <col min="5" max="16384" width="11.42578125" style="2"/>
  </cols>
  <sheetData>
    <row r="2" spans="1:4">
      <c r="A2" s="2" t="s">
        <v>0</v>
      </c>
      <c r="B2" s="1" t="s">
        <v>1</v>
      </c>
    </row>
    <row r="4" spans="1:4">
      <c r="A4" s="2" t="s">
        <v>2</v>
      </c>
      <c r="B4" s="4">
        <v>4</v>
      </c>
    </row>
    <row r="6" spans="1:4">
      <c r="A6" s="2" t="s">
        <v>3</v>
      </c>
      <c r="B6" s="3" t="s">
        <v>4</v>
      </c>
    </row>
    <row r="8" spans="1:4">
      <c r="A8" s="2" t="s">
        <v>5</v>
      </c>
      <c r="B8" s="3" t="s">
        <v>6</v>
      </c>
    </row>
    <row r="9" spans="1:4">
      <c r="C9" s="40" t="s">
        <v>23</v>
      </c>
      <c r="D9" s="41" t="s">
        <v>22</v>
      </c>
    </row>
    <row r="10" spans="1:4">
      <c r="A10" s="3" t="s">
        <v>7</v>
      </c>
      <c r="B10" s="5" t="s">
        <v>8</v>
      </c>
      <c r="C10" s="42">
        <f>1999/1000*400</f>
        <v>799.6</v>
      </c>
      <c r="D10" s="43"/>
    </row>
    <row r="11" spans="1:4">
      <c r="A11" s="3"/>
      <c r="B11" s="3" t="s">
        <v>9</v>
      </c>
      <c r="C11" s="42" t="s">
        <v>21</v>
      </c>
      <c r="D11" s="43"/>
    </row>
    <row r="12" spans="1:4">
      <c r="A12" s="3"/>
      <c r="B12" s="3" t="s">
        <v>10</v>
      </c>
      <c r="C12" s="42">
        <v>2</v>
      </c>
      <c r="D12" s="43"/>
    </row>
    <row r="13" spans="1:4">
      <c r="A13" s="3"/>
      <c r="B13" s="5" t="s">
        <v>102</v>
      </c>
      <c r="C13" s="42">
        <f>1390/1000*360</f>
        <v>500.4</v>
      </c>
      <c r="D13" s="43"/>
    </row>
    <row r="14" spans="1:4">
      <c r="A14" s="3"/>
      <c r="B14" s="5" t="s">
        <v>11</v>
      </c>
      <c r="C14" s="42">
        <v>333</v>
      </c>
      <c r="D14" s="43"/>
    </row>
    <row r="15" spans="1:4">
      <c r="A15" s="3"/>
      <c r="B15" s="5" t="s">
        <v>103</v>
      </c>
      <c r="C15" s="42">
        <v>445</v>
      </c>
      <c r="D15" s="43"/>
    </row>
    <row r="16" spans="1:4">
      <c r="B16" s="3" t="s">
        <v>12</v>
      </c>
      <c r="C16" s="42">
        <v>397</v>
      </c>
      <c r="D16" s="43"/>
    </row>
    <row r="17" spans="1:4">
      <c r="B17" s="2" t="s">
        <v>13</v>
      </c>
      <c r="C17" s="42">
        <f>889/10</f>
        <v>88.9</v>
      </c>
      <c r="D17" s="43"/>
    </row>
    <row r="18" spans="1:4">
      <c r="B18" s="5" t="s">
        <v>104</v>
      </c>
      <c r="C18" s="42">
        <v>295</v>
      </c>
      <c r="D18" s="43"/>
    </row>
    <row r="19" spans="1:4">
      <c r="B19" s="5" t="s">
        <v>14</v>
      </c>
      <c r="C19" s="42">
        <f>369/2</f>
        <v>184.5</v>
      </c>
      <c r="D19" s="43"/>
    </row>
    <row r="20" spans="1:4">
      <c r="B20" s="2" t="s">
        <v>15</v>
      </c>
      <c r="C20" s="42">
        <f>6498/1000*20</f>
        <v>129.96</v>
      </c>
      <c r="D20" s="43"/>
    </row>
    <row r="21" spans="1:4">
      <c r="B21" s="2" t="s">
        <v>16</v>
      </c>
      <c r="C21" s="42">
        <f>410/1000*5</f>
        <v>2.0499999999999998</v>
      </c>
      <c r="D21" s="43"/>
    </row>
    <row r="22" spans="1:4">
      <c r="B22" s="3"/>
      <c r="C22" s="44">
        <f>+(SUM(C10:C21))</f>
        <v>3177.4100000000003</v>
      </c>
      <c r="D22" s="45">
        <f>+C22/4</f>
        <v>794.35250000000008</v>
      </c>
    </row>
    <row r="23" spans="1:4" ht="15">
      <c r="A23" s="2" t="s">
        <v>17</v>
      </c>
      <c r="B23" s="6"/>
    </row>
    <row r="24" spans="1:4">
      <c r="B24" s="10" t="s">
        <v>24</v>
      </c>
    </row>
    <row r="25" spans="1:4">
      <c r="B25" s="7" t="s">
        <v>18</v>
      </c>
    </row>
    <row r="26" spans="1:4">
      <c r="B26" s="7" t="s">
        <v>19</v>
      </c>
    </row>
    <row r="27" spans="1:4">
      <c r="B27" s="7" t="s">
        <v>20</v>
      </c>
    </row>
    <row r="28" spans="1:4">
      <c r="B28" s="7"/>
    </row>
    <row r="29" spans="1:4">
      <c r="B29" s="8"/>
    </row>
    <row r="30" spans="1:4">
      <c r="B30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workbookViewId="0">
      <selection activeCell="C10" sqref="C10"/>
    </sheetView>
  </sheetViews>
  <sheetFormatPr baseColWidth="10" defaultColWidth="11.140625" defaultRowHeight="15" customHeight="1"/>
  <cols>
    <col min="1" max="1" width="18.42578125" style="13" customWidth="1"/>
    <col min="2" max="2" width="39.140625" style="13" customWidth="1"/>
    <col min="3" max="3" width="17" style="13" customWidth="1"/>
    <col min="4" max="4" width="17.140625" style="13" customWidth="1"/>
    <col min="5" max="23" width="10.42578125" style="13" customWidth="1"/>
    <col min="24" max="16384" width="11.140625" style="13"/>
  </cols>
  <sheetData>
    <row r="1" spans="1:9" ht="15" customHeight="1">
      <c r="A1" s="11"/>
      <c r="B1" s="11"/>
      <c r="C1" s="11"/>
      <c r="D1" s="11"/>
      <c r="E1" s="11"/>
      <c r="F1" s="11"/>
      <c r="G1" s="11"/>
      <c r="H1" s="11"/>
      <c r="I1" s="12"/>
    </row>
    <row r="2" spans="1:9" ht="15" customHeight="1">
      <c r="A2" s="11" t="s">
        <v>0</v>
      </c>
      <c r="B2" s="14" t="s">
        <v>25</v>
      </c>
      <c r="C2" s="11"/>
      <c r="D2" s="11"/>
      <c r="E2" s="11"/>
      <c r="F2" s="11"/>
      <c r="G2" s="11"/>
      <c r="H2" s="11"/>
      <c r="I2" s="12"/>
    </row>
    <row r="3" spans="1:9" ht="15" customHeight="1">
      <c r="A3" s="11"/>
      <c r="B3" s="11"/>
      <c r="C3" s="11"/>
      <c r="D3" s="11"/>
      <c r="E3" s="11"/>
      <c r="F3" s="11"/>
      <c r="G3" s="11"/>
      <c r="H3" s="11"/>
      <c r="I3" s="12"/>
    </row>
    <row r="4" spans="1:9" ht="15" customHeight="1">
      <c r="A4" s="11" t="s">
        <v>2</v>
      </c>
      <c r="B4" s="15">
        <v>4</v>
      </c>
      <c r="C4" s="16"/>
      <c r="D4" s="11"/>
      <c r="E4" s="11"/>
      <c r="F4" s="11"/>
      <c r="G4" s="11"/>
      <c r="H4" s="11"/>
      <c r="I4" s="12"/>
    </row>
    <row r="5" spans="1:9" ht="15" customHeight="1">
      <c r="A5" s="11"/>
      <c r="B5" s="11"/>
      <c r="C5" s="11"/>
      <c r="D5" s="11"/>
      <c r="E5" s="11"/>
      <c r="F5" s="11"/>
      <c r="G5" s="11"/>
      <c r="H5" s="11"/>
      <c r="I5" s="12"/>
    </row>
    <row r="6" spans="1:9" ht="15" customHeight="1">
      <c r="A6" s="11" t="s">
        <v>3</v>
      </c>
      <c r="B6" s="17" t="s">
        <v>26</v>
      </c>
      <c r="C6" s="11"/>
      <c r="D6" s="11"/>
      <c r="E6" s="11"/>
      <c r="F6" s="11"/>
      <c r="G6" s="11"/>
      <c r="H6" s="11"/>
      <c r="I6" s="12"/>
    </row>
    <row r="7" spans="1:9" ht="15" customHeight="1">
      <c r="A7" s="11"/>
      <c r="B7" s="11"/>
      <c r="C7" s="11"/>
      <c r="D7" s="11"/>
      <c r="E7" s="11"/>
      <c r="F7" s="11"/>
      <c r="G7" s="11"/>
      <c r="H7" s="11"/>
      <c r="I7" s="12"/>
    </row>
    <row r="8" spans="1:9" ht="15" customHeight="1">
      <c r="A8" s="11" t="s">
        <v>5</v>
      </c>
      <c r="B8" s="17" t="s">
        <v>6</v>
      </c>
      <c r="C8" s="11"/>
      <c r="D8" s="11"/>
      <c r="E8" s="11"/>
      <c r="F8" s="11"/>
      <c r="G8" s="11"/>
      <c r="H8" s="11"/>
      <c r="I8" s="12"/>
    </row>
    <row r="9" spans="1:9" ht="15" customHeight="1">
      <c r="A9" s="11"/>
      <c r="B9" s="11"/>
      <c r="C9" s="37" t="s">
        <v>23</v>
      </c>
      <c r="D9" s="38" t="s">
        <v>22</v>
      </c>
      <c r="E9" s="11"/>
      <c r="F9" s="11"/>
      <c r="G9" s="11"/>
      <c r="H9" s="11"/>
      <c r="I9" s="12"/>
    </row>
    <row r="10" spans="1:9" ht="15" customHeight="1">
      <c r="A10" s="17" t="s">
        <v>7</v>
      </c>
      <c r="B10" s="18" t="s">
        <v>27</v>
      </c>
      <c r="C10" s="31">
        <f>2890/10*4</f>
        <v>1156</v>
      </c>
      <c r="D10" s="30"/>
      <c r="E10" s="11"/>
      <c r="F10" s="11"/>
      <c r="G10" s="11"/>
      <c r="H10" s="11"/>
      <c r="I10" s="12"/>
    </row>
    <row r="11" spans="1:9" ht="15" customHeight="1">
      <c r="A11" s="17"/>
      <c r="B11" s="18" t="s">
        <v>28</v>
      </c>
      <c r="C11" s="31">
        <f>1460/1000*30</f>
        <v>43.8</v>
      </c>
      <c r="D11" s="30"/>
      <c r="E11" s="11"/>
      <c r="F11" s="11"/>
      <c r="G11" s="11"/>
      <c r="H11" s="11"/>
      <c r="I11" s="12"/>
    </row>
    <row r="12" spans="1:9" ht="15" customHeight="1">
      <c r="A12" s="17"/>
      <c r="B12" s="18" t="s">
        <v>29</v>
      </c>
      <c r="C12" s="31">
        <v>333</v>
      </c>
      <c r="D12" s="30"/>
      <c r="E12" s="11"/>
      <c r="F12" s="11"/>
      <c r="G12" s="11"/>
      <c r="H12" s="11"/>
      <c r="I12" s="12"/>
    </row>
    <row r="13" spans="1:9" ht="15" customHeight="1">
      <c r="A13" s="17"/>
      <c r="B13" s="18" t="s">
        <v>30</v>
      </c>
      <c r="C13" s="31">
        <f>889/10</f>
        <v>88.9</v>
      </c>
      <c r="D13" s="30"/>
      <c r="E13" s="11"/>
      <c r="F13" s="11"/>
      <c r="G13" s="11"/>
      <c r="H13" s="11"/>
      <c r="I13" s="12"/>
    </row>
    <row r="14" spans="1:9" ht="15" customHeight="1">
      <c r="A14" s="17"/>
      <c r="B14" s="18" t="s">
        <v>31</v>
      </c>
      <c r="C14" s="31">
        <f>1449/2</f>
        <v>724.5</v>
      </c>
      <c r="D14" s="30"/>
      <c r="E14" s="11"/>
      <c r="F14" s="11"/>
      <c r="G14" s="11"/>
      <c r="H14" s="11"/>
      <c r="I14" s="12"/>
    </row>
    <row r="15" spans="1:9" ht="15" customHeight="1">
      <c r="A15" s="17"/>
      <c r="B15" s="18" t="s">
        <v>32</v>
      </c>
      <c r="C15" s="31">
        <f>1849/1000*90</f>
        <v>166.41</v>
      </c>
      <c r="D15" s="30"/>
      <c r="E15" s="11"/>
      <c r="F15" s="11"/>
      <c r="G15" s="11"/>
      <c r="H15" s="11"/>
      <c r="I15" s="12"/>
    </row>
    <row r="16" spans="1:9" ht="15" customHeight="1">
      <c r="A16" s="17"/>
      <c r="B16" s="18" t="s">
        <v>33</v>
      </c>
      <c r="C16" s="31">
        <v>397</v>
      </c>
      <c r="D16" s="30"/>
      <c r="E16" s="11"/>
      <c r="F16" s="11"/>
      <c r="G16" s="11"/>
      <c r="H16" s="11"/>
      <c r="I16" s="12"/>
    </row>
    <row r="17" spans="1:9" ht="15" customHeight="1">
      <c r="A17" s="17"/>
      <c r="B17" s="18" t="s">
        <v>34</v>
      </c>
      <c r="C17" s="31">
        <f>909/1000*40</f>
        <v>36.36</v>
      </c>
      <c r="D17" s="30"/>
      <c r="E17" s="11"/>
      <c r="F17" s="11"/>
      <c r="G17" s="11"/>
      <c r="H17" s="11"/>
      <c r="I17" s="12"/>
    </row>
    <row r="18" spans="1:9" ht="15" customHeight="1">
      <c r="A18" s="17"/>
      <c r="B18" s="18" t="s">
        <v>10</v>
      </c>
      <c r="C18" s="31">
        <v>1</v>
      </c>
      <c r="D18" s="30"/>
      <c r="E18" s="11"/>
      <c r="F18" s="11"/>
      <c r="G18" s="11"/>
      <c r="H18" s="11"/>
      <c r="I18" s="12"/>
    </row>
    <row r="19" spans="1:9" ht="15" customHeight="1">
      <c r="A19" s="17"/>
      <c r="B19" s="18" t="s">
        <v>35</v>
      </c>
      <c r="C19" s="31">
        <v>1</v>
      </c>
      <c r="D19" s="30"/>
      <c r="E19" s="11"/>
      <c r="F19" s="11"/>
      <c r="G19" s="11"/>
      <c r="H19" s="11"/>
      <c r="I19" s="12"/>
    </row>
    <row r="20" spans="1:9" ht="15" customHeight="1">
      <c r="A20" s="17"/>
      <c r="B20" s="18" t="s">
        <v>36</v>
      </c>
      <c r="C20" s="31">
        <v>1</v>
      </c>
      <c r="D20" s="30"/>
      <c r="E20" s="11"/>
      <c r="F20" s="11"/>
      <c r="G20" s="11"/>
      <c r="H20" s="11"/>
      <c r="I20" s="12"/>
    </row>
    <row r="21" spans="1:9" ht="15" customHeight="1">
      <c r="A21" s="11"/>
      <c r="B21" s="17"/>
      <c r="C21" s="46">
        <f>+SUM(C10:C20)</f>
        <v>2948.97</v>
      </c>
      <c r="D21" s="47">
        <f>+C21/B4</f>
        <v>737.24249999999995</v>
      </c>
      <c r="E21" s="11"/>
      <c r="F21" s="11"/>
      <c r="G21" s="11"/>
      <c r="H21" s="11"/>
      <c r="I21" s="12"/>
    </row>
    <row r="23" spans="1:9" ht="15" customHeight="1">
      <c r="A23" s="13" t="s">
        <v>37</v>
      </c>
      <c r="B23" s="13" t="s">
        <v>38</v>
      </c>
    </row>
    <row r="24" spans="1:9" ht="15" customHeight="1">
      <c r="B24" s="13" t="s">
        <v>39</v>
      </c>
    </row>
    <row r="25" spans="1:9" ht="15" customHeight="1">
      <c r="B25" s="13" t="s">
        <v>40</v>
      </c>
    </row>
    <row r="26" spans="1:9" ht="15" customHeight="1">
      <c r="B26" s="13" t="s">
        <v>41</v>
      </c>
    </row>
    <row r="27" spans="1:9" ht="15" customHeight="1">
      <c r="B27" s="13" t="s">
        <v>42</v>
      </c>
    </row>
    <row r="28" spans="1:9" ht="15" customHeight="1">
      <c r="B28" s="13" t="s">
        <v>43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workbookViewId="0">
      <selection activeCell="C18" sqref="C18"/>
    </sheetView>
  </sheetViews>
  <sheetFormatPr baseColWidth="10" defaultColWidth="10.85546875" defaultRowHeight="12.75"/>
  <cols>
    <col min="1" max="1" width="18.85546875" style="20" bestFit="1" customWidth="1"/>
    <col min="2" max="2" width="32.42578125" style="20" customWidth="1"/>
    <col min="3" max="3" width="19.140625" style="20" customWidth="1"/>
    <col min="4" max="4" width="20.28515625" style="20" bestFit="1" customWidth="1"/>
    <col min="5" max="16384" width="10.85546875" style="20"/>
  </cols>
  <sheetData>
    <row r="1" spans="1:4">
      <c r="A1" s="19"/>
    </row>
    <row r="3" spans="1:4">
      <c r="A3" s="20" t="s">
        <v>0</v>
      </c>
      <c r="B3" s="19" t="s">
        <v>44</v>
      </c>
    </row>
    <row r="5" spans="1:4">
      <c r="A5" s="20" t="s">
        <v>2</v>
      </c>
      <c r="B5" s="21">
        <v>4</v>
      </c>
    </row>
    <row r="7" spans="1:4">
      <c r="A7" s="20" t="s">
        <v>45</v>
      </c>
      <c r="B7" s="20" t="s">
        <v>46</v>
      </c>
    </row>
    <row r="9" spans="1:4">
      <c r="A9" s="20" t="s">
        <v>47</v>
      </c>
      <c r="B9" s="20" t="s">
        <v>48</v>
      </c>
    </row>
    <row r="10" spans="1:4">
      <c r="C10" s="32" t="s">
        <v>23</v>
      </c>
      <c r="D10" s="32" t="s">
        <v>22</v>
      </c>
    </row>
    <row r="11" spans="1:4">
      <c r="A11" s="20" t="s">
        <v>7</v>
      </c>
      <c r="B11" s="22" t="s">
        <v>49</v>
      </c>
      <c r="C11" s="34">
        <f>1460/1000*30</f>
        <v>43.8</v>
      </c>
      <c r="D11" s="33"/>
    </row>
    <row r="12" spans="1:4">
      <c r="B12" s="22" t="s">
        <v>50</v>
      </c>
      <c r="C12" s="36">
        <v>333</v>
      </c>
      <c r="D12" s="33"/>
    </row>
    <row r="13" spans="1:4">
      <c r="B13" s="28" t="s">
        <v>87</v>
      </c>
      <c r="C13" s="36">
        <v>445</v>
      </c>
      <c r="D13" s="33"/>
    </row>
    <row r="14" spans="1:4">
      <c r="B14" s="22" t="s">
        <v>12</v>
      </c>
      <c r="C14" s="36">
        <v>397</v>
      </c>
      <c r="D14" s="33"/>
    </row>
    <row r="15" spans="1:4">
      <c r="B15" s="22" t="s">
        <v>51</v>
      </c>
      <c r="C15" s="36">
        <v>12.6</v>
      </c>
      <c r="D15" s="33"/>
    </row>
    <row r="16" spans="1:4">
      <c r="B16" s="28" t="s">
        <v>122</v>
      </c>
      <c r="C16" s="36">
        <f>7.29*400</f>
        <v>2916</v>
      </c>
      <c r="D16" s="33"/>
    </row>
    <row r="17" spans="1:16">
      <c r="B17" s="28" t="s">
        <v>85</v>
      </c>
      <c r="C17" s="36">
        <f>1098/1000*600</f>
        <v>658.80000000000007</v>
      </c>
      <c r="D17" s="33"/>
    </row>
    <row r="18" spans="1:16">
      <c r="B18" s="28" t="s">
        <v>88</v>
      </c>
      <c r="C18" s="36">
        <f>3.14*70</f>
        <v>219.8</v>
      </c>
      <c r="D18" s="33"/>
    </row>
    <row r="19" spans="1:16">
      <c r="B19" s="28" t="s">
        <v>89</v>
      </c>
      <c r="C19" s="36">
        <f>2.898*65</f>
        <v>188.37</v>
      </c>
      <c r="D19" s="33"/>
    </row>
    <row r="20" spans="1:16">
      <c r="B20" s="28" t="s">
        <v>90</v>
      </c>
      <c r="C20" s="36">
        <f>3.99714285714286*50</f>
        <v>199.857142857143</v>
      </c>
      <c r="D20" s="33"/>
    </row>
    <row r="21" spans="1:16">
      <c r="B21" s="28" t="s">
        <v>91</v>
      </c>
      <c r="C21" s="36">
        <f>2.898*80</f>
        <v>231.84</v>
      </c>
      <c r="D21" s="33"/>
    </row>
    <row r="22" spans="1:16">
      <c r="B22" s="28" t="s">
        <v>86</v>
      </c>
      <c r="C22" s="36">
        <f>144*4</f>
        <v>576</v>
      </c>
      <c r="D22" s="33"/>
    </row>
    <row r="23" spans="1:16">
      <c r="B23" s="22" t="s">
        <v>52</v>
      </c>
      <c r="C23" s="49">
        <v>1</v>
      </c>
      <c r="D23" s="33"/>
    </row>
    <row r="24" spans="1:16">
      <c r="B24" s="22"/>
      <c r="C24" s="35">
        <f>+SUM(C11:C23)</f>
        <v>6223.0671428571432</v>
      </c>
      <c r="D24" s="39">
        <f>+C24/4</f>
        <v>1555.7667857142858</v>
      </c>
    </row>
    <row r="26" spans="1:16" ht="12.75" customHeight="1">
      <c r="A26" s="20" t="s">
        <v>37</v>
      </c>
      <c r="B26" s="59" t="s">
        <v>53</v>
      </c>
      <c r="C26" s="59"/>
      <c r="D26" s="59"/>
      <c r="E26" s="59"/>
      <c r="F26" s="59"/>
      <c r="G26" s="59"/>
      <c r="H26" s="59"/>
    </row>
    <row r="27" spans="1:16" ht="15">
      <c r="B27" s="59"/>
      <c r="C27" s="59"/>
      <c r="D27" s="59"/>
      <c r="E27" s="59"/>
      <c r="F27" s="59"/>
      <c r="G27" s="59"/>
      <c r="H27" s="59"/>
      <c r="I27" s="23"/>
      <c r="J27" s="23"/>
      <c r="K27" s="23"/>
      <c r="L27" s="23"/>
      <c r="M27" s="23"/>
      <c r="N27" s="23"/>
      <c r="O27" s="23"/>
      <c r="P27" s="23"/>
    </row>
    <row r="28" spans="1:16">
      <c r="B28" s="59" t="s">
        <v>54</v>
      </c>
      <c r="C28" s="59"/>
      <c r="D28" s="59"/>
      <c r="E28" s="59"/>
      <c r="F28" s="59"/>
      <c r="G28" s="59"/>
      <c r="H28" s="59"/>
    </row>
    <row r="29" spans="1:16">
      <c r="B29" s="59"/>
      <c r="C29" s="59"/>
      <c r="D29" s="59"/>
      <c r="E29" s="59"/>
      <c r="F29" s="59"/>
      <c r="G29" s="59"/>
      <c r="H29" s="59"/>
    </row>
    <row r="30" spans="1:16">
      <c r="B30" s="59" t="s">
        <v>55</v>
      </c>
      <c r="C30" s="59"/>
      <c r="D30" s="59"/>
      <c r="E30" s="59"/>
      <c r="F30" s="59"/>
      <c r="G30" s="59"/>
      <c r="H30" s="59"/>
    </row>
    <row r="31" spans="1:16">
      <c r="B31" s="59"/>
      <c r="C31" s="59"/>
      <c r="D31" s="59"/>
      <c r="E31" s="59"/>
      <c r="F31" s="59"/>
      <c r="G31" s="59"/>
      <c r="H31" s="59"/>
    </row>
    <row r="32" spans="1:16">
      <c r="B32" s="59" t="s">
        <v>56</v>
      </c>
      <c r="C32" s="59"/>
      <c r="D32" s="59"/>
      <c r="E32" s="59"/>
      <c r="F32" s="59"/>
      <c r="G32" s="59"/>
      <c r="H32" s="59"/>
    </row>
    <row r="33" spans="2:8">
      <c r="B33" s="59"/>
      <c r="C33" s="59"/>
      <c r="D33" s="59"/>
      <c r="E33" s="59"/>
      <c r="F33" s="59"/>
      <c r="G33" s="59"/>
      <c r="H33" s="59"/>
    </row>
    <row r="34" spans="2:8">
      <c r="B34" s="59" t="s">
        <v>57</v>
      </c>
      <c r="C34" s="59"/>
      <c r="D34" s="59"/>
      <c r="E34" s="59"/>
      <c r="F34" s="59"/>
      <c r="G34" s="59"/>
      <c r="H34" s="59"/>
    </row>
    <row r="35" spans="2:8">
      <c r="B35" s="59"/>
      <c r="C35" s="59"/>
      <c r="D35" s="59"/>
      <c r="E35" s="59"/>
      <c r="F35" s="59"/>
      <c r="G35" s="59"/>
      <c r="H35" s="59"/>
    </row>
  </sheetData>
  <mergeCells count="5">
    <mergeCell ref="B26:H27"/>
    <mergeCell ref="B28:H29"/>
    <mergeCell ref="B30:H31"/>
    <mergeCell ref="B32:H33"/>
    <mergeCell ref="B34:H3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0"/>
  <sheetViews>
    <sheetView workbookViewId="0">
      <selection activeCell="B33" sqref="B33"/>
    </sheetView>
  </sheetViews>
  <sheetFormatPr baseColWidth="10" defaultColWidth="10.85546875" defaultRowHeight="12.75"/>
  <cols>
    <col min="1" max="1" width="18.85546875" style="20" bestFit="1" customWidth="1"/>
    <col min="2" max="2" width="48.28515625" style="20" bestFit="1" customWidth="1"/>
    <col min="3" max="3" width="21.42578125" style="20" customWidth="1"/>
    <col min="4" max="4" width="19.140625" style="20" bestFit="1" customWidth="1"/>
    <col min="5" max="16384" width="10.85546875" style="20"/>
  </cols>
  <sheetData>
    <row r="1" spans="1:4">
      <c r="A1" s="19"/>
    </row>
    <row r="3" spans="1:4">
      <c r="A3" s="20" t="s">
        <v>0</v>
      </c>
      <c r="B3" s="19" t="s">
        <v>75</v>
      </c>
    </row>
    <row r="5" spans="1:4">
      <c r="A5" s="20" t="s">
        <v>2</v>
      </c>
      <c r="B5" s="21">
        <v>4</v>
      </c>
    </row>
    <row r="7" spans="1:4">
      <c r="A7" s="20" t="s">
        <v>45</v>
      </c>
      <c r="B7" s="20" t="s">
        <v>76</v>
      </c>
    </row>
    <row r="9" spans="1:4">
      <c r="A9" s="20" t="s">
        <v>47</v>
      </c>
      <c r="B9" s="20" t="s">
        <v>48</v>
      </c>
    </row>
    <row r="10" spans="1:4">
      <c r="C10" s="57" t="s">
        <v>23</v>
      </c>
      <c r="D10" s="57" t="s">
        <v>22</v>
      </c>
    </row>
    <row r="11" spans="1:4">
      <c r="A11" s="20" t="s">
        <v>7</v>
      </c>
      <c r="B11" s="29" t="s">
        <v>98</v>
      </c>
      <c r="C11" s="56">
        <f>2.29*400</f>
        <v>916</v>
      </c>
      <c r="D11" s="56"/>
    </row>
    <row r="12" spans="1:4">
      <c r="B12" s="28" t="s">
        <v>99</v>
      </c>
      <c r="C12" s="56">
        <f>1.46*10</f>
        <v>14.6</v>
      </c>
      <c r="D12" s="56"/>
    </row>
    <row r="13" spans="1:4">
      <c r="B13" s="22" t="s">
        <v>12</v>
      </c>
      <c r="C13" s="56">
        <v>397</v>
      </c>
      <c r="D13" s="56"/>
    </row>
    <row r="14" spans="1:4">
      <c r="B14" s="22" t="s">
        <v>77</v>
      </c>
      <c r="C14" s="56">
        <v>333</v>
      </c>
      <c r="D14" s="56"/>
    </row>
    <row r="15" spans="1:4">
      <c r="B15" s="22" t="s">
        <v>78</v>
      </c>
      <c r="C15" s="56">
        <v>13</v>
      </c>
      <c r="D15" s="56"/>
    </row>
    <row r="16" spans="1:4">
      <c r="B16" s="22" t="s">
        <v>79</v>
      </c>
      <c r="C16" s="56">
        <v>13</v>
      </c>
      <c r="D16" s="56"/>
    </row>
    <row r="17" spans="1:16">
      <c r="B17" s="28" t="s">
        <v>100</v>
      </c>
      <c r="C17" s="56">
        <v>220</v>
      </c>
      <c r="D17" s="56"/>
    </row>
    <row r="18" spans="1:16">
      <c r="B18" s="22" t="s">
        <v>80</v>
      </c>
      <c r="C18" s="56">
        <f>2.58*130</f>
        <v>335.40000000000003</v>
      </c>
      <c r="D18" s="56"/>
    </row>
    <row r="19" spans="1:16">
      <c r="B19" s="22" t="s">
        <v>81</v>
      </c>
      <c r="C19" s="56">
        <v>49.5</v>
      </c>
      <c r="D19" s="56"/>
    </row>
    <row r="20" spans="1:16">
      <c r="B20" s="22" t="s">
        <v>68</v>
      </c>
      <c r="C20" s="56">
        <v>3</v>
      </c>
      <c r="D20" s="56"/>
    </row>
    <row r="21" spans="1:16">
      <c r="C21" s="57">
        <f>+SUM(C11:C20)</f>
        <v>2294.5</v>
      </c>
      <c r="D21" s="57">
        <f>+C21/4</f>
        <v>573.625</v>
      </c>
    </row>
    <row r="23" spans="1:16" ht="12.75" customHeight="1">
      <c r="A23" s="20" t="s">
        <v>37</v>
      </c>
      <c r="B23" s="60" t="s">
        <v>101</v>
      </c>
      <c r="C23" s="59"/>
      <c r="D23" s="59"/>
      <c r="E23" s="59"/>
      <c r="F23" s="59"/>
    </row>
    <row r="24" spans="1:16" ht="15">
      <c r="B24" s="59"/>
      <c r="C24" s="59"/>
      <c r="D24" s="59"/>
      <c r="E24" s="59"/>
      <c r="F24" s="59"/>
      <c r="I24" s="23"/>
      <c r="J24" s="23"/>
      <c r="K24" s="23"/>
      <c r="L24" s="23"/>
      <c r="M24" s="23"/>
      <c r="N24" s="23"/>
      <c r="O24" s="23"/>
      <c r="P24" s="23"/>
    </row>
    <row r="25" spans="1:16">
      <c r="B25" s="59" t="s">
        <v>82</v>
      </c>
      <c r="C25" s="59"/>
      <c r="D25" s="59"/>
      <c r="E25" s="59"/>
      <c r="F25" s="59"/>
    </row>
    <row r="26" spans="1:16">
      <c r="B26" s="59"/>
      <c r="C26" s="59"/>
      <c r="D26" s="59"/>
      <c r="E26" s="59"/>
      <c r="F26" s="59"/>
    </row>
    <row r="27" spans="1:16">
      <c r="B27" s="59" t="s">
        <v>83</v>
      </c>
      <c r="C27" s="59"/>
      <c r="D27" s="59"/>
      <c r="E27" s="59"/>
      <c r="F27" s="59"/>
    </row>
    <row r="28" spans="1:16">
      <c r="B28" s="59"/>
      <c r="C28" s="59"/>
      <c r="D28" s="59"/>
      <c r="E28" s="59"/>
      <c r="F28" s="59"/>
    </row>
    <row r="29" spans="1:16">
      <c r="B29" s="59" t="s">
        <v>84</v>
      </c>
      <c r="C29" s="59"/>
      <c r="D29" s="59"/>
      <c r="E29" s="59"/>
      <c r="F29" s="59"/>
    </row>
    <row r="30" spans="1:16">
      <c r="B30" s="59"/>
      <c r="C30" s="59"/>
      <c r="D30" s="59"/>
      <c r="E30" s="59"/>
      <c r="F30" s="59"/>
    </row>
  </sheetData>
  <mergeCells count="4">
    <mergeCell ref="B23:F24"/>
    <mergeCell ref="B25:F26"/>
    <mergeCell ref="B27:F28"/>
    <mergeCell ref="B29:F3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CAZUELA DE AVE</vt:lpstr>
      <vt:lpstr>CARBONADA</vt:lpstr>
      <vt:lpstr>GUISO GARBANZOS</vt:lpstr>
      <vt:lpstr>POLLO ARVEJADO</vt:lpstr>
      <vt:lpstr>CHARQUICAN CON HUEVO</vt:lpstr>
      <vt:lpstr>POROTOS CON MOTE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Barnes Richards</dc:creator>
  <cp:lastModifiedBy>avid-user</cp:lastModifiedBy>
  <dcterms:created xsi:type="dcterms:W3CDTF">2019-05-31T00:16:05Z</dcterms:created>
  <dcterms:modified xsi:type="dcterms:W3CDTF">2019-08-02T16:21:38Z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